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g\Desktop\Nova pasta (4)\"/>
    </mc:Choice>
  </mc:AlternateContent>
  <bookViews>
    <workbookView xWindow="0" yWindow="0" windowWidth="24000" windowHeight="9735" activeTab="1"/>
  </bookViews>
  <sheets>
    <sheet name="DESPESAS MÉDICAS" sheetId="2" r:id="rId1"/>
    <sheet name="IRRF-PF" sheetId="3" r:id="rId2"/>
    <sheet name="PIS_COFINS E IRRF PJ" sheetId="4" r:id="rId3"/>
  </sheets>
  <calcPr calcId="171027"/>
</workbook>
</file>

<file path=xl/calcChain.xml><?xml version="1.0" encoding="utf-8"?>
<calcChain xmlns="http://schemas.openxmlformats.org/spreadsheetml/2006/main">
  <c r="F42" i="3" l="1"/>
  <c r="F43" i="3"/>
  <c r="F44" i="3"/>
  <c r="F45" i="3"/>
  <c r="F46" i="3"/>
  <c r="F32" i="3"/>
  <c r="F20" i="3"/>
  <c r="F21" i="3"/>
  <c r="F22" i="3"/>
  <c r="F23" i="3"/>
  <c r="F24" i="3"/>
  <c r="F25" i="3"/>
  <c r="F26" i="3"/>
  <c r="F27" i="3"/>
  <c r="F28" i="3"/>
  <c r="F29" i="3"/>
  <c r="F30" i="3"/>
  <c r="F19" i="3"/>
  <c r="E16" i="3"/>
  <c r="E4" i="3"/>
  <c r="E5" i="3"/>
  <c r="E6" i="3"/>
  <c r="E7" i="3"/>
  <c r="E8" i="3"/>
  <c r="E9" i="3"/>
  <c r="E10" i="3"/>
  <c r="E11" i="3"/>
  <c r="E12" i="3"/>
  <c r="E13" i="3"/>
  <c r="E14" i="3"/>
  <c r="E3" i="3"/>
  <c r="C16" i="3"/>
  <c r="C4" i="3"/>
  <c r="C5" i="3"/>
  <c r="C6" i="3"/>
  <c r="C7" i="3"/>
  <c r="C8" i="3"/>
  <c r="C9" i="3"/>
  <c r="C10" i="3"/>
  <c r="C11" i="3"/>
  <c r="C12" i="3"/>
  <c r="C13" i="3"/>
  <c r="C14" i="3"/>
  <c r="C3" i="3"/>
  <c r="E8" i="4" l="1"/>
  <c r="E7" i="4"/>
  <c r="D8" i="4"/>
  <c r="D7" i="4"/>
  <c r="E19" i="3"/>
  <c r="C32" i="3"/>
  <c r="C20" i="3"/>
  <c r="C21" i="3"/>
  <c r="C22" i="3"/>
  <c r="C23" i="3"/>
  <c r="C24" i="3"/>
  <c r="C25" i="3"/>
  <c r="C26" i="3"/>
  <c r="C27" i="3"/>
  <c r="C28" i="3"/>
  <c r="C29" i="3"/>
  <c r="C30" i="3"/>
  <c r="C19" i="3"/>
  <c r="E32" i="3" l="1"/>
  <c r="D31" i="3"/>
  <c r="C31" i="3"/>
  <c r="B31" i="3"/>
  <c r="E30" i="3"/>
  <c r="E29" i="3"/>
  <c r="E28" i="3"/>
  <c r="E27" i="3"/>
  <c r="E26" i="3"/>
  <c r="E25" i="3"/>
  <c r="E24" i="3"/>
  <c r="E23" i="3"/>
  <c r="E22" i="3"/>
  <c r="E21" i="3"/>
  <c r="E20" i="3"/>
  <c r="E38" i="3"/>
  <c r="E39" i="3"/>
  <c r="E40" i="3"/>
  <c r="E41" i="3"/>
  <c r="E42" i="3"/>
  <c r="E43" i="3"/>
  <c r="E44" i="3"/>
  <c r="E45" i="3"/>
  <c r="E46" i="3"/>
  <c r="E36" i="3"/>
  <c r="E37" i="3"/>
  <c r="E35" i="3"/>
  <c r="D47" i="3"/>
  <c r="B47" i="3"/>
  <c r="B15" i="3"/>
  <c r="D9" i="3"/>
  <c r="D10" i="3"/>
  <c r="D11" i="3"/>
  <c r="D12" i="3"/>
  <c r="D13" i="3"/>
  <c r="D14" i="3"/>
  <c r="D16" i="3"/>
  <c r="D6" i="3"/>
  <c r="D7" i="3"/>
  <c r="D8" i="3"/>
  <c r="D5" i="3"/>
  <c r="D4" i="3"/>
  <c r="D3" i="3"/>
  <c r="E15" i="3" l="1"/>
  <c r="C15" i="3"/>
  <c r="F31" i="3"/>
  <c r="G47" i="3"/>
  <c r="F47" i="3"/>
  <c r="F48" i="3" s="1"/>
  <c r="C47" i="3"/>
</calcChain>
</file>

<file path=xl/sharedStrings.xml><?xml version="1.0" encoding="utf-8"?>
<sst xmlns="http://schemas.openxmlformats.org/spreadsheetml/2006/main" count="97" uniqueCount="51">
  <si>
    <t>CPF</t>
  </si>
  <si>
    <t>NOME</t>
  </si>
  <si>
    <t>VL. PAGO ANO</t>
  </si>
  <si>
    <t>CNPJ/CPF PRESTADOR</t>
  </si>
  <si>
    <t>VL. REEMBOLSO ANO CALENDÁRIO</t>
  </si>
  <si>
    <t>362.851.157-70</t>
  </si>
  <si>
    <t>REGISTRO</t>
  </si>
  <si>
    <t>834.919.633-54</t>
  </si>
  <si>
    <t>441.556.785-19</t>
  </si>
  <si>
    <t>ABDIAS FANFARRÃO</t>
  </si>
  <si>
    <t>BABRCOA FELIZ</t>
  </si>
  <si>
    <t>Salários</t>
  </si>
  <si>
    <t>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</si>
  <si>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</si>
  <si>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</si>
  <si>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</si>
  <si>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</si>
  <si>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</si>
  <si>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</si>
  <si>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</si>
  <si>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</si>
  <si>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</si>
  <si>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</si>
  <si>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</si>
  <si>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</si>
  <si>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INSS</t>
  </si>
  <si>
    <t>B. Cálculo IRRF</t>
  </si>
  <si>
    <t>IRRF</t>
  </si>
  <si>
    <t>13º Sal</t>
  </si>
  <si>
    <t>Totais</t>
  </si>
  <si>
    <t>BARBACOA FELIZ</t>
  </si>
  <si>
    <t>PENSÃO</t>
  </si>
  <si>
    <t>Por decisão Judicial tem direito a compensação de:</t>
  </si>
  <si>
    <t>PEDRO DE TAL</t>
  </si>
  <si>
    <t>DEPENDENTE</t>
  </si>
  <si>
    <t>RELAÇÃO DE EMPRESAS CONTATADAS</t>
  </si>
  <si>
    <t>ÀGUIA VERDE LTDA</t>
  </si>
  <si>
    <t>JANEIRO</t>
  </si>
  <si>
    <t>OUTUBRO</t>
  </si>
  <si>
    <t xml:space="preserve"> </t>
  </si>
  <si>
    <t>CNPJ: 62.238.545/0001-86</t>
  </si>
  <si>
    <t>RENDIMENTO</t>
  </si>
  <si>
    <t>PIS/COFINS/CSLL</t>
  </si>
  <si>
    <t>NOME PRESTADOR</t>
  </si>
  <si>
    <t>123.456.789-09</t>
  </si>
  <si>
    <t>PEDRO DE TAL JÚNIOR</t>
  </si>
  <si>
    <t>IRRF Comp.</t>
  </si>
  <si>
    <t>TOTAL IR</t>
  </si>
  <si>
    <t>BRADESCO SAÚDE</t>
  </si>
  <si>
    <t>Nº ANS</t>
  </si>
  <si>
    <t>92.693.118/0001-60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</si>
</sst>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164" formatCode="&quot;R$&quot;#,##0.00;[Red]\-&quot;R$&quot;#,##0.00"/>
    <numFmt numFmtId="165" formatCode="&quot;R$&quot;\ #,##0.00"/>
    <numFmt numFmtId="166" formatCode="&quot;R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1" fillId="0" borderId="1" xfId="0" applyFont="1" applyBorder="1"/>
    <xf numFmtId="9" fontId="0" fillId="0" borderId="0" xfId="0" applyNumberFormat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0" fontId="0" fillId="0" borderId="1" xfId="0" applyBorder="1" applyAlignment="1">
      <alignment horizontal="center"/>
    </xf>
    <xf numFmtId="4" fontId="0" fillId="2" borderId="1" xfId="0" applyNumberFormat="1" applyFill="1" applyBorder="1"/>
    <xf numFmtId="0" fontId="0" fillId="0" borderId="1" xfId="0" applyBorder="1"/>
    <xf numFmtId="4" fontId="0" fillId="3" borderId="1" xfId="0" applyNumberForma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3" borderId="1" xfId="0" applyNumberFormat="1" applyFont="1" applyFill="1" applyBorder="1"/>
    <xf numFmtId="0" fontId="0" fillId="3" borderId="1" xfId="0" applyFill="1" applyBorder="1"/>
    <xf numFmtId="0" fontId="1" fillId="3" borderId="1" xfId="0" applyFont="1" applyFill="1" applyBorder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4" fontId="3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66" fontId="0" fillId="0" borderId="1" xfId="0" applyNumberFormat="1" applyBorder="1"/>
    <xf numFmtId="165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>
      <selection activeCell="C16" sqref="C16"/>
    </sheetView>
  </sheetViews>
  <sheetFormatPr defaultRowHeight="15" x14ac:dyDescent="0.25"/>
  <cols>
    <col min="2" max="2" width="14" bestFit="1" customWidth="1"/>
    <col min="3" max="3" width="23" bestFit="1" customWidth="1"/>
    <col min="4" max="4" width="12.85546875" bestFit="1" customWidth="1"/>
    <col min="5" max="5" width="20.7109375" bestFit="1" customWidth="1"/>
    <col min="6" max="7" width="20.7109375" customWidth="1"/>
    <col min="8" max="8" width="30.28515625" bestFit="1" customWidth="1"/>
  </cols>
  <sheetData>
    <row r="2" spans="1:8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43</v>
      </c>
      <c r="G2" s="22" t="s">
        <v>49</v>
      </c>
      <c r="H2" s="3" t="s">
        <v>4</v>
      </c>
    </row>
    <row r="3" spans="1:8" x14ac:dyDescent="0.25">
      <c r="A3" s="10">
        <v>1</v>
      </c>
      <c r="B3" s="10" t="s">
        <v>5</v>
      </c>
      <c r="C3" s="10" t="s">
        <v>9</v>
      </c>
      <c r="D3" s="23">
        <v>6600</v>
      </c>
      <c r="E3" s="10" t="s">
        <v>50</v>
      </c>
      <c r="F3" s="10" t="s">
        <v>48</v>
      </c>
      <c r="G3" s="10">
        <v>5711</v>
      </c>
      <c r="H3" s="10"/>
    </row>
    <row r="4" spans="1:8" x14ac:dyDescent="0.25">
      <c r="A4" s="10"/>
      <c r="B4" s="10"/>
      <c r="C4" s="10"/>
      <c r="D4" s="23"/>
      <c r="E4" s="10"/>
      <c r="F4" s="10"/>
      <c r="G4" s="10"/>
      <c r="H4" s="10"/>
    </row>
    <row r="5" spans="1:8" x14ac:dyDescent="0.25">
      <c r="A5" s="10">
        <v>2</v>
      </c>
      <c r="B5" s="10" t="s">
        <v>7</v>
      </c>
      <c r="C5" s="10" t="s">
        <v>10</v>
      </c>
      <c r="D5" s="23">
        <v>6600</v>
      </c>
      <c r="E5" s="10" t="s">
        <v>50</v>
      </c>
      <c r="F5" s="10" t="s">
        <v>48</v>
      </c>
      <c r="G5" s="10">
        <v>5711</v>
      </c>
      <c r="H5" s="10"/>
    </row>
    <row r="6" spans="1:8" x14ac:dyDescent="0.25">
      <c r="A6" s="10"/>
      <c r="B6" s="10"/>
      <c r="C6" s="10"/>
      <c r="D6" s="23"/>
      <c r="E6" s="10"/>
      <c r="F6" s="10"/>
      <c r="G6" s="10"/>
      <c r="H6" s="10"/>
    </row>
    <row r="7" spans="1:8" x14ac:dyDescent="0.25">
      <c r="A7" s="10">
        <v>3</v>
      </c>
      <c r="B7" s="10" t="s">
        <v>44</v>
      </c>
      <c r="C7" s="10" t="s">
        <v>33</v>
      </c>
      <c r="D7" s="23">
        <v>6600</v>
      </c>
      <c r="E7" s="10" t="s">
        <v>50</v>
      </c>
      <c r="F7" s="10" t="s">
        <v>48</v>
      </c>
      <c r="G7" s="10">
        <v>5711</v>
      </c>
      <c r="H7" s="10"/>
    </row>
    <row r="8" spans="1:8" x14ac:dyDescent="0.25">
      <c r="A8" s="10">
        <v>4</v>
      </c>
      <c r="B8" s="10" t="s">
        <v>8</v>
      </c>
      <c r="C8" s="10" t="s">
        <v>45</v>
      </c>
      <c r="D8" s="23">
        <v>4200</v>
      </c>
      <c r="E8" s="10" t="s">
        <v>50</v>
      </c>
      <c r="F8" s="10" t="s">
        <v>48</v>
      </c>
      <c r="G8" s="10">
        <v>5711</v>
      </c>
      <c r="H8" s="23">
        <v>300</v>
      </c>
    </row>
    <row r="9" spans="1:8" x14ac:dyDescent="0.25">
      <c r="D9" s="18"/>
      <c r="E9" s="1"/>
      <c r="F9" s="1"/>
      <c r="G9" s="1"/>
    </row>
    <row r="10" spans="1:8" x14ac:dyDescent="0.25">
      <c r="D10" s="18"/>
      <c r="F10" s="1"/>
      <c r="G10" s="1"/>
      <c r="H10" s="18"/>
    </row>
    <row r="11" spans="1:8" x14ac:dyDescent="0.25">
      <c r="D11" s="18"/>
      <c r="E11" s="1"/>
      <c r="F11" s="1"/>
      <c r="G11" s="1"/>
    </row>
    <row r="12" spans="1:8" x14ac:dyDescent="0.25">
      <c r="D12" s="18"/>
      <c r="E12" s="1"/>
      <c r="F12" s="1"/>
      <c r="G12" s="1"/>
    </row>
    <row r="13" spans="1:8" x14ac:dyDescent="0.25">
      <c r="D13" s="18"/>
      <c r="E13" s="1"/>
      <c r="F13" s="1"/>
      <c r="G13" s="1"/>
    </row>
    <row r="14" spans="1:8" x14ac:dyDescent="0.25">
      <c r="D14" s="18"/>
      <c r="E14" s="1"/>
      <c r="F14" s="1"/>
      <c r="G14" s="1"/>
    </row>
    <row r="15" spans="1:8" x14ac:dyDescent="0.25">
      <c r="D15" s="18"/>
      <c r="E15" s="1"/>
      <c r="F15" s="1"/>
      <c r="G15" s="1"/>
    </row>
    <row r="16" spans="1:8" x14ac:dyDescent="0.25">
      <c r="D16" s="18"/>
      <c r="E16" s="1"/>
      <c r="F16" s="1"/>
      <c r="G16" s="1"/>
    </row>
    <row r="17" spans="4:7" x14ac:dyDescent="0.25">
      <c r="D17" s="18"/>
      <c r="E17" s="1"/>
      <c r="F17" s="1"/>
      <c r="G17" s="1"/>
    </row>
    <row r="18" spans="4:7" x14ac:dyDescent="0.25">
      <c r="D18" s="18"/>
      <c r="E18" s="1"/>
      <c r="F18" s="1"/>
      <c r="G18" s="1"/>
    </row>
    <row r="19" spans="4:7" x14ac:dyDescent="0.25">
      <c r="D19" s="18"/>
      <c r="E19" s="1"/>
      <c r="F19" s="1"/>
      <c r="G19" s="1"/>
    </row>
    <row r="20" spans="4:7" x14ac:dyDescent="0.25">
      <c r="D20" s="18"/>
      <c r="E20" s="1"/>
      <c r="F20" s="1"/>
      <c r="G20" s="1"/>
    </row>
    <row r="21" spans="4:7" x14ac:dyDescent="0.25">
      <c r="D21" s="18"/>
      <c r="E21" s="1"/>
      <c r="F21" s="1"/>
      <c r="G21" s="1"/>
    </row>
    <row r="22" spans="4:7" x14ac:dyDescent="0.25">
      <c r="D22" s="18"/>
      <c r="E22" s="1"/>
      <c r="F22" s="1"/>
      <c r="G22" s="1"/>
    </row>
    <row r="23" spans="4:7" x14ac:dyDescent="0.25">
      <c r="D23" s="18"/>
      <c r="E23" s="1"/>
      <c r="F23" s="1"/>
      <c r="G23" s="1"/>
    </row>
    <row r="24" spans="4:7" x14ac:dyDescent="0.25">
      <c r="D24" s="18"/>
      <c r="E24" s="1"/>
      <c r="F24" s="1"/>
      <c r="G24" s="1"/>
    </row>
  </sheetData>
  <pageMargins left="0.511811024" right="0.511811024" top="0.78740157499999996" bottom="0.78740157499999996" header="0.31496062000000002" footer="0.31496062000000002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19" workbookViewId="0">
      <selection activeCell="D33" sqref="D33"/>
    </sheetView>
  </sheetViews>
  <sheetFormatPr defaultRowHeight="15" x14ac:dyDescent="0.25"/>
  <cols>
    <col min="2" max="2" width="9.85546875" customWidth="1"/>
    <col min="3" max="3" width="9.85546875" bestFit="1" customWidth="1"/>
    <col min="4" max="4" width="13.7109375" bestFit="1" customWidth="1"/>
    <col min="5" max="5" width="14" bestFit="1" customWidth="1"/>
    <col min="6" max="6" width="9.7109375" bestFit="1" customWidth="1"/>
    <col min="7" max="7" width="12.7109375" bestFit="1" customWidth="1"/>
    <col min="8" max="8" width="15.85546875" bestFit="1" customWidth="1"/>
    <col min="10" max="10" width="11.7109375" bestFit="1" customWidth="1"/>
    <col min="13" max="14" width="11.7109375" bestFit="1" customWidth="1"/>
    <col min="16" max="16" width="11.7109375" bestFit="1" customWidth="1"/>
  </cols>
  <sheetData>
    <row r="1" spans="1:6" x14ac:dyDescent="0.25">
      <c r="B1" s="5" t="s">
        <v>9</v>
      </c>
    </row>
    <row r="2" spans="1:6" x14ac:dyDescent="0.25">
      <c r="A2" s="8" t="s">
        <v>12</v>
      </c>
      <c r="B2" s="8" t="s">
        <v>11</v>
      </c>
      <c r="C2" s="8" t="s">
        <v>25</v>
      </c>
      <c r="D2" s="8" t="s">
        <v>26</v>
      </c>
      <c r="E2" s="8" t="s">
        <v>27</v>
      </c>
    </row>
    <row r="3" spans="1:6" x14ac:dyDescent="0.25">
      <c r="A3" s="15" t="s">
        <v>13</v>
      </c>
      <c r="B3" s="11">
        <v>2500</v>
      </c>
      <c r="C3" s="11">
        <f>(B3*0.09)</f>
        <v>225</v>
      </c>
      <c r="D3" s="11">
        <f>B3-C3</f>
        <v>2275</v>
      </c>
      <c r="E3" s="11">
        <f>(D3*7.5%)-142.8</f>
        <v>27.824999999999989</v>
      </c>
      <c r="F3" s="2"/>
    </row>
    <row r="4" spans="1:6" x14ac:dyDescent="0.25">
      <c r="A4" s="15" t="s">
        <v>14</v>
      </c>
      <c r="B4" s="11">
        <v>2500</v>
      </c>
      <c r="C4" s="11">
        <f t="shared" ref="C4:C14" si="0">(B4*0.09)</f>
        <v>225</v>
      </c>
      <c r="D4" s="11">
        <f t="shared" ref="D4:D16" si="1">B4-C4</f>
        <v>2275</v>
      </c>
      <c r="E4" s="11">
        <f t="shared" ref="E4:E16" si="2">(D4*7.5%)-142.8</f>
        <v>27.824999999999989</v>
      </c>
      <c r="F4" s="2"/>
    </row>
    <row r="5" spans="1:6" x14ac:dyDescent="0.25">
      <c r="A5" s="15" t="s">
        <v>15</v>
      </c>
      <c r="B5" s="11">
        <v>2500</v>
      </c>
      <c r="C5" s="11">
        <f t="shared" si="0"/>
        <v>225</v>
      </c>
      <c r="D5" s="11">
        <f t="shared" si="1"/>
        <v>2275</v>
      </c>
      <c r="E5" s="11">
        <f t="shared" si="2"/>
        <v>27.824999999999989</v>
      </c>
      <c r="F5" s="2"/>
    </row>
    <row r="6" spans="1:6" x14ac:dyDescent="0.25">
      <c r="A6" s="15" t="s">
        <v>16</v>
      </c>
      <c r="B6" s="11">
        <v>2500</v>
      </c>
      <c r="C6" s="11">
        <f t="shared" si="0"/>
        <v>225</v>
      </c>
      <c r="D6" s="11">
        <f t="shared" si="1"/>
        <v>2275</v>
      </c>
      <c r="E6" s="11">
        <f t="shared" si="2"/>
        <v>27.824999999999989</v>
      </c>
      <c r="F6" s="2"/>
    </row>
    <row r="7" spans="1:6" x14ac:dyDescent="0.25">
      <c r="A7" s="15" t="s">
        <v>17</v>
      </c>
      <c r="B7" s="11">
        <v>2500</v>
      </c>
      <c r="C7" s="11">
        <f t="shared" si="0"/>
        <v>225</v>
      </c>
      <c r="D7" s="11">
        <f t="shared" si="1"/>
        <v>2275</v>
      </c>
      <c r="E7" s="11">
        <f t="shared" si="2"/>
        <v>27.824999999999989</v>
      </c>
      <c r="F7" s="2"/>
    </row>
    <row r="8" spans="1:6" x14ac:dyDescent="0.25">
      <c r="A8" s="15" t="s">
        <v>18</v>
      </c>
      <c r="B8" s="11">
        <v>2500</v>
      </c>
      <c r="C8" s="11">
        <f t="shared" si="0"/>
        <v>225</v>
      </c>
      <c r="D8" s="11">
        <f t="shared" si="1"/>
        <v>2275</v>
      </c>
      <c r="E8" s="11">
        <f t="shared" si="2"/>
        <v>27.824999999999989</v>
      </c>
      <c r="F8" s="2"/>
    </row>
    <row r="9" spans="1:6" x14ac:dyDescent="0.25">
      <c r="A9" s="15" t="s">
        <v>19</v>
      </c>
      <c r="B9" s="11">
        <v>2500</v>
      </c>
      <c r="C9" s="11">
        <f t="shared" si="0"/>
        <v>225</v>
      </c>
      <c r="D9" s="11">
        <f t="shared" si="1"/>
        <v>2275</v>
      </c>
      <c r="E9" s="11">
        <f t="shared" si="2"/>
        <v>27.824999999999989</v>
      </c>
      <c r="F9" s="2"/>
    </row>
    <row r="10" spans="1:6" x14ac:dyDescent="0.25">
      <c r="A10" s="15" t="s">
        <v>20</v>
      </c>
      <c r="B10" s="11">
        <v>2500</v>
      </c>
      <c r="C10" s="11">
        <f t="shared" si="0"/>
        <v>225</v>
      </c>
      <c r="D10" s="11">
        <f t="shared" si="1"/>
        <v>2275</v>
      </c>
      <c r="E10" s="11">
        <f t="shared" si="2"/>
        <v>27.824999999999989</v>
      </c>
      <c r="F10" s="2"/>
    </row>
    <row r="11" spans="1:6" x14ac:dyDescent="0.25">
      <c r="A11" s="15" t="s">
        <v>21</v>
      </c>
      <c r="B11" s="11">
        <v>2500</v>
      </c>
      <c r="C11" s="11">
        <f t="shared" si="0"/>
        <v>225</v>
      </c>
      <c r="D11" s="11">
        <f t="shared" si="1"/>
        <v>2275</v>
      </c>
      <c r="E11" s="11">
        <f t="shared" si="2"/>
        <v>27.824999999999989</v>
      </c>
      <c r="F11" s="2"/>
    </row>
    <row r="12" spans="1:6" x14ac:dyDescent="0.25">
      <c r="A12" s="15" t="s">
        <v>22</v>
      </c>
      <c r="B12" s="11">
        <v>2500</v>
      </c>
      <c r="C12" s="11">
        <f t="shared" si="0"/>
        <v>225</v>
      </c>
      <c r="D12" s="11">
        <f t="shared" si="1"/>
        <v>2275</v>
      </c>
      <c r="E12" s="11">
        <f t="shared" si="2"/>
        <v>27.824999999999989</v>
      </c>
      <c r="F12" s="2"/>
    </row>
    <row r="13" spans="1:6" x14ac:dyDescent="0.25">
      <c r="A13" s="15" t="s">
        <v>23</v>
      </c>
      <c r="B13" s="11">
        <v>2500</v>
      </c>
      <c r="C13" s="11">
        <f t="shared" si="0"/>
        <v>225</v>
      </c>
      <c r="D13" s="11">
        <f t="shared" si="1"/>
        <v>2275</v>
      </c>
      <c r="E13" s="11">
        <f t="shared" si="2"/>
        <v>27.824999999999989</v>
      </c>
      <c r="F13" s="2"/>
    </row>
    <row r="14" spans="1:6" x14ac:dyDescent="0.25">
      <c r="A14" s="15" t="s">
        <v>24</v>
      </c>
      <c r="B14" s="11">
        <v>2500</v>
      </c>
      <c r="C14" s="11">
        <f t="shared" si="0"/>
        <v>225</v>
      </c>
      <c r="D14" s="11">
        <f t="shared" si="1"/>
        <v>2275</v>
      </c>
      <c r="E14" s="11">
        <f t="shared" si="2"/>
        <v>27.824999999999989</v>
      </c>
      <c r="F14" s="2"/>
    </row>
    <row r="15" spans="1:6" x14ac:dyDescent="0.25">
      <c r="A15" s="16" t="s">
        <v>29</v>
      </c>
      <c r="B15" s="14">
        <f>SUM(B3:B14)</f>
        <v>30000</v>
      </c>
      <c r="C15" s="14">
        <f>SUM(C3:C14)</f>
        <v>2700</v>
      </c>
      <c r="D15" s="14"/>
      <c r="E15" s="14">
        <f>SUM(E3:E14)</f>
        <v>333.89999999999986</v>
      </c>
      <c r="F15" s="2"/>
    </row>
    <row r="16" spans="1:6" x14ac:dyDescent="0.25">
      <c r="A16" s="15" t="s">
        <v>28</v>
      </c>
      <c r="B16" s="11">
        <v>2500</v>
      </c>
      <c r="C16" s="11">
        <f>(B16*0.09)</f>
        <v>225</v>
      </c>
      <c r="D16" s="11">
        <f t="shared" si="1"/>
        <v>2275</v>
      </c>
      <c r="E16" s="11">
        <f t="shared" si="2"/>
        <v>27.824999999999989</v>
      </c>
    </row>
    <row r="17" spans="1:13" x14ac:dyDescent="0.25">
      <c r="B17" s="5" t="s">
        <v>33</v>
      </c>
      <c r="I17" s="4"/>
      <c r="J17" s="4"/>
    </row>
    <row r="18" spans="1:13" x14ac:dyDescent="0.25">
      <c r="A18" s="8" t="s">
        <v>12</v>
      </c>
      <c r="B18" s="8" t="s">
        <v>11</v>
      </c>
      <c r="C18" s="8" t="s">
        <v>25</v>
      </c>
      <c r="D18" s="8" t="s">
        <v>34</v>
      </c>
      <c r="E18" s="8" t="s">
        <v>26</v>
      </c>
      <c r="F18" s="8" t="s">
        <v>27</v>
      </c>
      <c r="M18" s="7"/>
    </row>
    <row r="19" spans="1:13" x14ac:dyDescent="0.25">
      <c r="A19" s="15" t="s">
        <v>13</v>
      </c>
      <c r="B19" s="11">
        <v>4000</v>
      </c>
      <c r="C19" s="11">
        <f>B19*11%</f>
        <v>440</v>
      </c>
      <c r="D19" s="11">
        <v>189.59</v>
      </c>
      <c r="E19" s="11">
        <f>B19-(C19+D19)</f>
        <v>3370.41</v>
      </c>
      <c r="F19" s="11">
        <f>(E19*15%)-354.8</f>
        <v>150.76149999999996</v>
      </c>
    </row>
    <row r="20" spans="1:13" x14ac:dyDescent="0.25">
      <c r="A20" s="15" t="s">
        <v>14</v>
      </c>
      <c r="B20" s="11">
        <v>4000</v>
      </c>
      <c r="C20" s="11">
        <f t="shared" ref="C20:C32" si="3">B20*11%</f>
        <v>440</v>
      </c>
      <c r="D20" s="11">
        <v>189.59</v>
      </c>
      <c r="E20" s="11">
        <f t="shared" ref="E20:E32" si="4">B20-(C20+D20)</f>
        <v>3370.41</v>
      </c>
      <c r="F20" s="11">
        <f t="shared" ref="F20:F32" si="5">(E20*15%)-354.8</f>
        <v>150.76149999999996</v>
      </c>
    </row>
    <row r="21" spans="1:13" x14ac:dyDescent="0.25">
      <c r="A21" s="15" t="s">
        <v>15</v>
      </c>
      <c r="B21" s="11">
        <v>4000</v>
      </c>
      <c r="C21" s="11">
        <f t="shared" si="3"/>
        <v>440</v>
      </c>
      <c r="D21" s="11">
        <v>189.59</v>
      </c>
      <c r="E21" s="11">
        <f t="shared" si="4"/>
        <v>3370.41</v>
      </c>
      <c r="F21" s="11">
        <f t="shared" si="5"/>
        <v>150.76149999999996</v>
      </c>
    </row>
    <row r="22" spans="1:13" x14ac:dyDescent="0.25">
      <c r="A22" s="10" t="s">
        <v>16</v>
      </c>
      <c r="B22" s="11">
        <v>4000</v>
      </c>
      <c r="C22" s="11">
        <f t="shared" si="3"/>
        <v>440</v>
      </c>
      <c r="D22" s="11">
        <v>189.59</v>
      </c>
      <c r="E22" s="11">
        <f t="shared" si="4"/>
        <v>3370.41</v>
      </c>
      <c r="F22" s="11">
        <f t="shared" si="5"/>
        <v>150.76149999999996</v>
      </c>
    </row>
    <row r="23" spans="1:13" x14ac:dyDescent="0.25">
      <c r="A23" s="10" t="s">
        <v>17</v>
      </c>
      <c r="B23" s="11">
        <v>4000</v>
      </c>
      <c r="C23" s="11">
        <f t="shared" si="3"/>
        <v>440</v>
      </c>
      <c r="D23" s="11">
        <v>189.59</v>
      </c>
      <c r="E23" s="11">
        <f t="shared" si="4"/>
        <v>3370.41</v>
      </c>
      <c r="F23" s="11">
        <f t="shared" si="5"/>
        <v>150.76149999999996</v>
      </c>
    </row>
    <row r="24" spans="1:13" x14ac:dyDescent="0.25">
      <c r="A24" s="10" t="s">
        <v>18</v>
      </c>
      <c r="B24" s="11">
        <v>4000</v>
      </c>
      <c r="C24" s="11">
        <f t="shared" si="3"/>
        <v>440</v>
      </c>
      <c r="D24" s="11">
        <v>189.59</v>
      </c>
      <c r="E24" s="11">
        <f t="shared" si="4"/>
        <v>3370.41</v>
      </c>
      <c r="F24" s="11">
        <f t="shared" si="5"/>
        <v>150.76149999999996</v>
      </c>
    </row>
    <row r="25" spans="1:13" x14ac:dyDescent="0.25">
      <c r="A25" s="10" t="s">
        <v>19</v>
      </c>
      <c r="B25" s="11">
        <v>4000</v>
      </c>
      <c r="C25" s="11">
        <f t="shared" si="3"/>
        <v>440</v>
      </c>
      <c r="D25" s="11">
        <v>189.59</v>
      </c>
      <c r="E25" s="11">
        <f t="shared" si="4"/>
        <v>3370.41</v>
      </c>
      <c r="F25" s="11">
        <f t="shared" si="5"/>
        <v>150.76149999999996</v>
      </c>
    </row>
    <row r="26" spans="1:13" x14ac:dyDescent="0.25">
      <c r="A26" s="10" t="s">
        <v>20</v>
      </c>
      <c r="B26" s="11">
        <v>4000</v>
      </c>
      <c r="C26" s="11">
        <f t="shared" si="3"/>
        <v>440</v>
      </c>
      <c r="D26" s="11">
        <v>189.59</v>
      </c>
      <c r="E26" s="11">
        <f t="shared" si="4"/>
        <v>3370.41</v>
      </c>
      <c r="F26" s="11">
        <f t="shared" si="5"/>
        <v>150.76149999999996</v>
      </c>
    </row>
    <row r="27" spans="1:13" x14ac:dyDescent="0.25">
      <c r="A27" s="10" t="s">
        <v>21</v>
      </c>
      <c r="B27" s="11">
        <v>4000</v>
      </c>
      <c r="C27" s="11">
        <f t="shared" si="3"/>
        <v>440</v>
      </c>
      <c r="D27" s="11">
        <v>189.59</v>
      </c>
      <c r="E27" s="11">
        <f t="shared" si="4"/>
        <v>3370.41</v>
      </c>
      <c r="F27" s="11">
        <f t="shared" si="5"/>
        <v>150.76149999999996</v>
      </c>
    </row>
    <row r="28" spans="1:13" x14ac:dyDescent="0.25">
      <c r="A28" s="10" t="s">
        <v>22</v>
      </c>
      <c r="B28" s="11">
        <v>4000</v>
      </c>
      <c r="C28" s="11">
        <f t="shared" si="3"/>
        <v>440</v>
      </c>
      <c r="D28" s="11">
        <v>189.59</v>
      </c>
      <c r="E28" s="11">
        <f t="shared" si="4"/>
        <v>3370.41</v>
      </c>
      <c r="F28" s="11">
        <f t="shared" si="5"/>
        <v>150.76149999999996</v>
      </c>
    </row>
    <row r="29" spans="1:13" x14ac:dyDescent="0.25">
      <c r="A29" s="10" t="s">
        <v>23</v>
      </c>
      <c r="B29" s="11">
        <v>4000</v>
      </c>
      <c r="C29" s="11">
        <f t="shared" si="3"/>
        <v>440</v>
      </c>
      <c r="D29" s="11">
        <v>189.59</v>
      </c>
      <c r="E29" s="11">
        <f t="shared" si="4"/>
        <v>3370.41</v>
      </c>
      <c r="F29" s="11">
        <f t="shared" si="5"/>
        <v>150.76149999999996</v>
      </c>
    </row>
    <row r="30" spans="1:13" x14ac:dyDescent="0.25">
      <c r="A30" s="10" t="s">
        <v>24</v>
      </c>
      <c r="B30" s="11">
        <v>4000</v>
      </c>
      <c r="C30" s="11">
        <f t="shared" si="3"/>
        <v>440</v>
      </c>
      <c r="D30" s="11">
        <v>189.59</v>
      </c>
      <c r="E30" s="11">
        <f t="shared" si="4"/>
        <v>3370.41</v>
      </c>
      <c r="F30" s="11">
        <f t="shared" si="5"/>
        <v>150.76149999999996</v>
      </c>
    </row>
    <row r="31" spans="1:13" x14ac:dyDescent="0.25">
      <c r="A31" s="3" t="s">
        <v>29</v>
      </c>
      <c r="B31" s="14">
        <f>SUM(B19:B30)</f>
        <v>48000</v>
      </c>
      <c r="C31" s="13">
        <f>SUM(C19:C30)</f>
        <v>5280</v>
      </c>
      <c r="D31" s="13">
        <f>SUM(D19:D30)</f>
        <v>2275.08</v>
      </c>
      <c r="E31" s="13"/>
      <c r="F31" s="13">
        <f>SUM(F19:F30)</f>
        <v>1809.1379999999999</v>
      </c>
    </row>
    <row r="32" spans="1:13" x14ac:dyDescent="0.25">
      <c r="A32" s="10" t="s">
        <v>28</v>
      </c>
      <c r="B32" s="11">
        <v>4000</v>
      </c>
      <c r="C32" s="11">
        <f t="shared" si="3"/>
        <v>440</v>
      </c>
      <c r="D32" s="11">
        <v>189.59</v>
      </c>
      <c r="E32" s="11">
        <f t="shared" si="4"/>
        <v>3370.41</v>
      </c>
      <c r="F32" s="11">
        <f t="shared" si="5"/>
        <v>150.76149999999996</v>
      </c>
    </row>
    <row r="33" spans="1:10" x14ac:dyDescent="0.25">
      <c r="B33" s="5" t="s">
        <v>30</v>
      </c>
    </row>
    <row r="34" spans="1:10" x14ac:dyDescent="0.25">
      <c r="A34" s="8" t="s">
        <v>12</v>
      </c>
      <c r="B34" s="8" t="s">
        <v>11</v>
      </c>
      <c r="C34" s="8" t="s">
        <v>25</v>
      </c>
      <c r="D34" s="8" t="s">
        <v>31</v>
      </c>
      <c r="E34" s="8" t="s">
        <v>26</v>
      </c>
      <c r="F34" s="8" t="s">
        <v>27</v>
      </c>
      <c r="G34" s="8" t="s">
        <v>46</v>
      </c>
    </row>
    <row r="35" spans="1:10" x14ac:dyDescent="0.25">
      <c r="A35" s="15" t="s">
        <v>13</v>
      </c>
      <c r="B35" s="11">
        <v>25000</v>
      </c>
      <c r="C35" s="11">
        <v>608.44000000000005</v>
      </c>
      <c r="D35" s="11">
        <v>5000</v>
      </c>
      <c r="E35" s="11">
        <f>B35-(C35+D35)</f>
        <v>19391.559999999998</v>
      </c>
      <c r="F35" s="11">
        <v>0</v>
      </c>
      <c r="G35" s="9">
        <v>4463.32</v>
      </c>
      <c r="H35" s="2"/>
      <c r="J35" s="7"/>
    </row>
    <row r="36" spans="1:10" x14ac:dyDescent="0.25">
      <c r="A36" s="15" t="s">
        <v>14</v>
      </c>
      <c r="B36" s="11">
        <v>25000</v>
      </c>
      <c r="C36" s="11">
        <v>608.44000000000005</v>
      </c>
      <c r="D36" s="11">
        <v>5000</v>
      </c>
      <c r="E36" s="11">
        <f t="shared" ref="E36:E46" si="6">B36-(C36+D36)</f>
        <v>19391.559999999998</v>
      </c>
      <c r="F36" s="11">
        <v>0</v>
      </c>
      <c r="G36" s="9">
        <v>4463.32</v>
      </c>
      <c r="H36" s="2"/>
      <c r="J36" s="7"/>
    </row>
    <row r="37" spans="1:10" x14ac:dyDescent="0.25">
      <c r="A37" s="15" t="s">
        <v>15</v>
      </c>
      <c r="B37" s="11">
        <v>25000</v>
      </c>
      <c r="C37" s="11">
        <v>608.44000000000005</v>
      </c>
      <c r="D37" s="11">
        <v>5000</v>
      </c>
      <c r="E37" s="11">
        <f t="shared" si="6"/>
        <v>19391.559999999998</v>
      </c>
      <c r="F37" s="11">
        <v>0</v>
      </c>
      <c r="G37" s="9">
        <v>4463.32</v>
      </c>
      <c r="H37" s="2"/>
      <c r="J37" s="7"/>
    </row>
    <row r="38" spans="1:10" x14ac:dyDescent="0.25">
      <c r="A38" s="15" t="s">
        <v>16</v>
      </c>
      <c r="B38" s="11">
        <v>25000</v>
      </c>
      <c r="C38" s="11">
        <v>608.44000000000005</v>
      </c>
      <c r="D38" s="11">
        <v>5000</v>
      </c>
      <c r="E38" s="11">
        <f t="shared" si="6"/>
        <v>19391.559999999998</v>
      </c>
      <c r="F38" s="11">
        <v>0</v>
      </c>
      <c r="G38" s="9">
        <v>4463.32</v>
      </c>
      <c r="H38" s="2"/>
      <c r="J38" s="7"/>
    </row>
    <row r="39" spans="1:10" x14ac:dyDescent="0.25">
      <c r="A39" s="15" t="s">
        <v>17</v>
      </c>
      <c r="B39" s="11">
        <v>25000</v>
      </c>
      <c r="C39" s="11">
        <v>608.44000000000005</v>
      </c>
      <c r="D39" s="11">
        <v>5000</v>
      </c>
      <c r="E39" s="11">
        <f t="shared" si="6"/>
        <v>19391.559999999998</v>
      </c>
      <c r="F39" s="11">
        <v>0</v>
      </c>
      <c r="G39" s="9">
        <v>4463.32</v>
      </c>
      <c r="H39" s="2"/>
      <c r="J39" s="7"/>
    </row>
    <row r="40" spans="1:10" x14ac:dyDescent="0.25">
      <c r="A40" s="15" t="s">
        <v>18</v>
      </c>
      <c r="B40" s="11">
        <v>25000</v>
      </c>
      <c r="C40" s="11">
        <v>608.44000000000005</v>
      </c>
      <c r="D40" s="11">
        <v>5000</v>
      </c>
      <c r="E40" s="11">
        <f t="shared" si="6"/>
        <v>19391.559999999998</v>
      </c>
      <c r="F40" s="11">
        <v>0</v>
      </c>
      <c r="G40" s="9">
        <v>4463.32</v>
      </c>
      <c r="H40" s="2"/>
      <c r="J40" s="7"/>
    </row>
    <row r="41" spans="1:10" x14ac:dyDescent="0.25">
      <c r="A41" s="10" t="s">
        <v>19</v>
      </c>
      <c r="B41" s="11">
        <v>25000</v>
      </c>
      <c r="C41" s="11">
        <v>608.44000000000005</v>
      </c>
      <c r="D41" s="11">
        <v>5000</v>
      </c>
      <c r="E41" s="11">
        <f t="shared" si="6"/>
        <v>19391.559999999998</v>
      </c>
      <c r="F41" s="11">
        <v>3743.23</v>
      </c>
      <c r="G41" s="9">
        <v>720.08</v>
      </c>
    </row>
    <row r="42" spans="1:10" x14ac:dyDescent="0.25">
      <c r="A42" s="10" t="s">
        <v>20</v>
      </c>
      <c r="B42" s="11">
        <v>25000</v>
      </c>
      <c r="C42" s="11">
        <v>608.44000000000005</v>
      </c>
      <c r="D42" s="11">
        <v>5000</v>
      </c>
      <c r="E42" s="11">
        <f t="shared" si="6"/>
        <v>19391.559999999998</v>
      </c>
      <c r="F42" s="11">
        <f t="shared" ref="F42:F46" si="7">(E42*27.5%)-869.36</f>
        <v>4463.3190000000004</v>
      </c>
      <c r="G42" s="10"/>
    </row>
    <row r="43" spans="1:10" x14ac:dyDescent="0.25">
      <c r="A43" s="10" t="s">
        <v>21</v>
      </c>
      <c r="B43" s="11">
        <v>25000</v>
      </c>
      <c r="C43" s="11">
        <v>608.44000000000005</v>
      </c>
      <c r="D43" s="11">
        <v>5000</v>
      </c>
      <c r="E43" s="11">
        <f t="shared" si="6"/>
        <v>19391.559999999998</v>
      </c>
      <c r="F43" s="11">
        <f t="shared" si="7"/>
        <v>4463.3190000000004</v>
      </c>
      <c r="G43" s="10"/>
    </row>
    <row r="44" spans="1:10" x14ac:dyDescent="0.25">
      <c r="A44" s="10" t="s">
        <v>22</v>
      </c>
      <c r="B44" s="11">
        <v>25000</v>
      </c>
      <c r="C44" s="11">
        <v>608.44000000000005</v>
      </c>
      <c r="D44" s="11">
        <v>5000</v>
      </c>
      <c r="E44" s="11">
        <f t="shared" si="6"/>
        <v>19391.559999999998</v>
      </c>
      <c r="F44" s="11">
        <f t="shared" si="7"/>
        <v>4463.3190000000004</v>
      </c>
      <c r="G44" s="10"/>
      <c r="J44" s="19"/>
    </row>
    <row r="45" spans="1:10" x14ac:dyDescent="0.25">
      <c r="A45" s="10" t="s">
        <v>23</v>
      </c>
      <c r="B45" s="11">
        <v>25000</v>
      </c>
      <c r="C45" s="11">
        <v>608.44000000000005</v>
      </c>
      <c r="D45" s="11">
        <v>5000</v>
      </c>
      <c r="E45" s="11">
        <f t="shared" si="6"/>
        <v>19391.559999999998</v>
      </c>
      <c r="F45" s="11">
        <f t="shared" si="7"/>
        <v>4463.3190000000004</v>
      </c>
      <c r="G45" s="10"/>
    </row>
    <row r="46" spans="1:10" x14ac:dyDescent="0.25">
      <c r="A46" s="10" t="s">
        <v>24</v>
      </c>
      <c r="B46" s="11">
        <v>25000</v>
      </c>
      <c r="C46" s="11">
        <v>608.44000000000005</v>
      </c>
      <c r="D46" s="11">
        <v>5000</v>
      </c>
      <c r="E46" s="11">
        <f t="shared" si="6"/>
        <v>19391.559999999998</v>
      </c>
      <c r="F46" s="11">
        <f t="shared" si="7"/>
        <v>4463.3190000000004</v>
      </c>
      <c r="G46" s="10"/>
    </row>
    <row r="47" spans="1:10" x14ac:dyDescent="0.25">
      <c r="A47" s="3" t="s">
        <v>29</v>
      </c>
      <c r="B47" s="13">
        <f>SUM(B35:B46)</f>
        <v>300000</v>
      </c>
      <c r="C47" s="13">
        <f>SUM(C35:C46)</f>
        <v>7301.2800000000025</v>
      </c>
      <c r="D47" s="13">
        <f>SUM(D35:D46)</f>
        <v>60000</v>
      </c>
      <c r="E47" s="13"/>
      <c r="F47" s="13">
        <f>SUM(F35:F46)</f>
        <v>26059.825000000001</v>
      </c>
      <c r="G47" s="12">
        <f>SUM(G35:G46)</f>
        <v>27500</v>
      </c>
    </row>
    <row r="48" spans="1:10" x14ac:dyDescent="0.25">
      <c r="A48" s="21" t="s">
        <v>47</v>
      </c>
      <c r="B48" s="12"/>
      <c r="C48" s="11"/>
      <c r="D48" s="12"/>
      <c r="E48" s="12"/>
      <c r="F48" s="20">
        <f>F47+G47</f>
        <v>53559.824999999997</v>
      </c>
      <c r="G48" s="10"/>
    </row>
    <row r="50" spans="2:7" x14ac:dyDescent="0.25">
      <c r="B50" s="5" t="s">
        <v>32</v>
      </c>
      <c r="G50" s="6">
        <v>27500</v>
      </c>
    </row>
    <row r="51" spans="2:7" x14ac:dyDescent="0.25">
      <c r="D51" t="s">
        <v>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C20" sqref="C20"/>
    </sheetView>
  </sheetViews>
  <sheetFormatPr defaultRowHeight="15" x14ac:dyDescent="0.25"/>
  <cols>
    <col min="2" max="2" width="35" bestFit="1" customWidth="1"/>
    <col min="3" max="3" width="16" bestFit="1" customWidth="1"/>
    <col min="4" max="5" width="10.7109375" bestFit="1" customWidth="1"/>
  </cols>
  <sheetData>
    <row r="3" spans="2:5" x14ac:dyDescent="0.25">
      <c r="B3" s="25" t="s">
        <v>35</v>
      </c>
      <c r="C3" s="25"/>
      <c r="D3" s="25"/>
      <c r="E3" s="25"/>
    </row>
    <row r="4" spans="2:5" x14ac:dyDescent="0.25">
      <c r="B4" s="10"/>
      <c r="C4" s="10"/>
      <c r="D4" s="25">
        <v>2017</v>
      </c>
      <c r="E4" s="25"/>
    </row>
    <row r="5" spans="2:5" x14ac:dyDescent="0.25">
      <c r="B5" s="10" t="s">
        <v>36</v>
      </c>
      <c r="C5" s="10"/>
      <c r="D5" s="3" t="s">
        <v>37</v>
      </c>
      <c r="E5" s="3" t="s">
        <v>38</v>
      </c>
    </row>
    <row r="6" spans="2:5" x14ac:dyDescent="0.25">
      <c r="B6" s="10" t="s">
        <v>40</v>
      </c>
      <c r="C6" s="10" t="s">
        <v>41</v>
      </c>
      <c r="D6" s="24">
        <v>6000</v>
      </c>
      <c r="E6" s="24">
        <v>7500</v>
      </c>
    </row>
    <row r="7" spans="2:5" x14ac:dyDescent="0.25">
      <c r="B7" s="10"/>
      <c r="C7" s="10" t="s">
        <v>27</v>
      </c>
      <c r="D7" s="24">
        <f>D6*1.5%</f>
        <v>90</v>
      </c>
      <c r="E7" s="24">
        <f>E6*1.5%</f>
        <v>112.5</v>
      </c>
    </row>
    <row r="8" spans="2:5" x14ac:dyDescent="0.25">
      <c r="B8" s="10"/>
      <c r="C8" s="10" t="s">
        <v>42</v>
      </c>
      <c r="D8" s="24">
        <f>D6*4.65%</f>
        <v>279.00000000000006</v>
      </c>
      <c r="E8" s="24">
        <f>E6*4.65%</f>
        <v>348.75000000000006</v>
      </c>
    </row>
    <row r="9" spans="2:5" x14ac:dyDescent="0.25">
      <c r="D9" s="17"/>
      <c r="E9" s="17"/>
    </row>
  </sheetData>
  <mergeCells count="2">
    <mergeCell ref="D4:E4"/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DESPESAS MÉDICAS</vt:lpstr>
      <vt:lpstr>IRRF-PF</vt:lpstr>
      <vt:lpstr>PIS_COFINS E IRRF PJ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AGUIAR</dc:creator>
  <cp:lastModifiedBy>carlos</cp:lastModifiedBy>
  <cp:lastPrinted>2018-01-29T13:35:55Z</cp:lastPrinted>
  <dcterms:created xsi:type="dcterms:W3CDTF">2011-01-24T23:22:45Z</dcterms:created>
  <dcterms:modified xsi:type="dcterms:W3CDTF">2018-01-31T17:46:02Z</dcterms:modified>
</cp:coreProperties>
</file>